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composition" sheetId="1" r:id="rId1"/>
    <sheet name="export" sheetId="2" r:id="rId2"/>
    <sheet name="import" sheetId="3" r:id="rId3"/>
    <sheet name="partners" sheetId="4" r:id="rId4"/>
  </sheets>
  <definedNames/>
  <calcPr fullCalcOnLoad="1"/>
</workbook>
</file>

<file path=xl/sharedStrings.xml><?xml version="1.0" encoding="utf-8"?>
<sst xmlns="http://schemas.openxmlformats.org/spreadsheetml/2006/main" count="178" uniqueCount="128">
  <si>
    <t xml:space="preserve">COMPARISON OF TOTAL EXPORTS OF SOME MAJOR COMMODITIES </t>
  </si>
  <si>
    <t>(Provisional)</t>
  </si>
  <si>
    <t>In '000 Rs.</t>
  </si>
  <si>
    <t>F.Y. 2015/16 (2072/73)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</si>
  <si>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</si>
  <si>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</si>
  <si>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</si>
  <si>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</si>
  <si>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</si>
  <si>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</si>
  <si>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</si>
  <si>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</si>
  <si>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</si>
  <si>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</si>
  <si>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</si>
  <si>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</si>
  <si>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</si>
  <si>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</si>
  <si>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</si>
  <si>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</si>
  <si>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</si>
  <si>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</si>
  <si>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</si>
  <si>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</si>
  <si>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</si>
  <si>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</si>
  <si>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</si>
  <si>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</si>
  <si>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</si>
  <si>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</si>
  <si>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</si>
  <si>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</si>
  <si>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</si>
  <si>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</si>
  <si>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</si>
  <si>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</si>
  <si>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</si>
  <si>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</si>
  <si>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</si>
  <si>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</si>
  <si>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</si>
  <si>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Copper and articles thereof</t>
  </si>
  <si>
    <t>Meat and edible meat offal</t>
  </si>
  <si>
    <t>Others</t>
  </si>
  <si>
    <t>Total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</si>
  <si>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</si>
  <si>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</si>
  <si>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</si>
  <si>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</si>
  <si>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</si>
  <si>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</si>
  <si>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</si>
  <si>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</si>
  <si>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</si>
  <si>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</si>
  <si>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F.Y. 2015/16</t>
  </si>
  <si>
    <t>2072/73</t>
  </si>
  <si>
    <t>Iron &amp; Steel and products thereof</t>
  </si>
  <si>
    <t>Petroleum Products</t>
  </si>
  <si>
    <t>Transport Vehicles and parts thereof</t>
  </si>
  <si>
    <t>Machinery and parts</t>
  </si>
  <si>
    <t>Telecommunication Equipment and parts</t>
  </si>
  <si>
    <t>Cereals</t>
  </si>
  <si>
    <t>Electronic and Electrical Equipments</t>
  </si>
  <si>
    <t>Gold</t>
  </si>
  <si>
    <t>Articles of apparel and clothing accessories</t>
  </si>
  <si>
    <t>Pharmaceutical products</t>
  </si>
  <si>
    <t>Polythene Granules</t>
  </si>
  <si>
    <t>Fertilizers</t>
  </si>
  <si>
    <t>Crude soyabean oil</t>
  </si>
  <si>
    <t>Man-made staple fibres ( Synthetic, Polyester etc)</t>
  </si>
  <si>
    <t>Chemicals</t>
  </si>
  <si>
    <t>Aluminium and articles thereof</t>
  </si>
  <si>
    <t>Aircraft and parts thereof</t>
  </si>
  <si>
    <t>Rubber and articles thereof</t>
  </si>
  <si>
    <t>Cotton ( Yarn and Fabrics)</t>
  </si>
  <si>
    <t>Wool, fine or coarse animal hair</t>
  </si>
  <si>
    <t>Crude palm Oil</t>
  </si>
  <si>
    <t>Zinc and articles thereof</t>
  </si>
  <si>
    <t>Cement Clinkers</t>
  </si>
  <si>
    <t>Low erucic acid rape or colza seeds</t>
  </si>
  <si>
    <t>Industrial monocarboxylic fatty acid</t>
  </si>
  <si>
    <t>Cement</t>
  </si>
  <si>
    <t>( Provisional)</t>
  </si>
  <si>
    <t>Trading Partners of Nepal</t>
  </si>
  <si>
    <t>Exports</t>
  </si>
  <si>
    <t>Change %</t>
  </si>
  <si>
    <t>India</t>
  </si>
  <si>
    <t>U.S.A.</t>
  </si>
  <si>
    <t>Germany</t>
  </si>
  <si>
    <t>U.K.</t>
  </si>
  <si>
    <t>Japan</t>
  </si>
  <si>
    <t>France</t>
  </si>
  <si>
    <t>Italy</t>
  </si>
  <si>
    <t>China P. R.</t>
  </si>
  <si>
    <t>Canada</t>
  </si>
  <si>
    <t>Turkey</t>
  </si>
  <si>
    <t>Netherlands</t>
  </si>
  <si>
    <t>Bangladesh</t>
  </si>
  <si>
    <t>Australia</t>
  </si>
  <si>
    <t>Imports</t>
  </si>
  <si>
    <t>U.A.E.</t>
  </si>
  <si>
    <t>Indonesia</t>
  </si>
  <si>
    <t>Argentina</t>
  </si>
  <si>
    <t>Thailand</t>
  </si>
  <si>
    <t>Korea R</t>
  </si>
  <si>
    <t>Malaysia</t>
  </si>
  <si>
    <t>Vietnam</t>
  </si>
  <si>
    <t>Countries</t>
  </si>
  <si>
    <t>Silver</t>
  </si>
  <si>
    <t>Saudi Arabia</t>
  </si>
  <si>
    <t>S.N.</t>
  </si>
  <si>
    <t>Denmark</t>
  </si>
  <si>
    <t>( Annual)</t>
  </si>
  <si>
    <t>F.Y. 2015/16(2072/73)</t>
  </si>
  <si>
    <t>F.Y. 2016/17</t>
  </si>
  <si>
    <t>F.Y. 2016/17 (2073/74)</t>
  </si>
  <si>
    <t>2073/74</t>
  </si>
  <si>
    <t>F.Y. 2014/15 (2071/72) Shrawan-Magh</t>
  </si>
  <si>
    <t>F.Y. 2015/16 (2072/73) Shrawan-Magh</t>
  </si>
  <si>
    <t>F.Y. 2016/17 (2073/74) Shrawan-Magh</t>
  </si>
  <si>
    <t>Percentage Change in First Seven  Months of F.Y. 2015/16 compared to same period of the previous year</t>
  </si>
  <si>
    <t>Percentage Change in First Seven Months of F.Y. 2016/17 compared to same period of the previous year</t>
  </si>
  <si>
    <t>( First Seven Months Provisional)</t>
  </si>
  <si>
    <t>Shrawan -Magh</t>
  </si>
  <si>
    <t>IN THE FIRST SEVEN MONTHS OF THE F.Y. 2015/16 AND 2016/17</t>
  </si>
  <si>
    <t>IN THE  FIRST SEVEN MONTHS OF THE F.Y. 2015/16 AND 2016/17</t>
  </si>
  <si>
    <t>Shrawan- Magh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</si>
</sst>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  <numFmt numFmtId="168" formatCode="0.0%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5" fontId="7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43" fontId="6" fillId="0" borderId="13" xfId="0" applyNumberFormat="1" applyFont="1" applyBorder="1" applyAlignment="1">
      <alignment/>
    </xf>
    <xf numFmtId="20" fontId="6" fillId="0" borderId="0" xfId="0" applyNumberFormat="1" applyFont="1" applyBorder="1" applyAlignment="1" quotePrefix="1">
      <alignment horizontal="right"/>
    </xf>
    <xf numFmtId="167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7" fontId="6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 vertical="top"/>
    </xf>
    <xf numFmtId="165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top"/>
    </xf>
    <xf numFmtId="43" fontId="4" fillId="0" borderId="0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19" xfId="0" applyFont="1" applyBorder="1" applyAlignment="1">
      <alignment horizontal="center" vertical="top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 vertical="top"/>
    </xf>
    <xf numFmtId="0" fontId="7" fillId="0" borderId="20" xfId="0" applyFont="1" applyBorder="1" applyAlignment="1">
      <alignment horizontal="center" vertical="top"/>
    </xf>
    <xf numFmtId="0" fontId="6" fillId="0" borderId="13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7" fillId="0" borderId="21" xfId="0" applyFont="1" applyBorder="1" applyAlignment="1">
      <alignment horizontal="center" vertical="top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horizontal="right"/>
    </xf>
    <xf numFmtId="165" fontId="4" fillId="0" borderId="13" xfId="42" applyNumberFormat="1" applyFont="1" applyBorder="1" applyAlignment="1">
      <alignment/>
    </xf>
    <xf numFmtId="166" fontId="4" fillId="0" borderId="13" xfId="42" applyNumberFormat="1" applyFont="1" applyBorder="1" applyAlignment="1">
      <alignment/>
    </xf>
    <xf numFmtId="0" fontId="6" fillId="0" borderId="22" xfId="0" applyFont="1" applyBorder="1" applyAlignment="1">
      <alignment/>
    </xf>
    <xf numFmtId="166" fontId="2" fillId="0" borderId="18" xfId="42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165" fontId="4" fillId="0" borderId="20" xfId="42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/>
    </xf>
    <xf numFmtId="20" fontId="6" fillId="0" borderId="23" xfId="0" applyNumberFormat="1" applyFont="1" applyBorder="1" applyAlignment="1" quotePrefix="1">
      <alignment horizontal="right"/>
    </xf>
    <xf numFmtId="167" fontId="6" fillId="0" borderId="11" xfId="0" applyNumberFormat="1" applyFont="1" applyBorder="1" applyAlignment="1">
      <alignment horizontal="left"/>
    </xf>
    <xf numFmtId="43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 vertical="top"/>
    </xf>
    <xf numFmtId="2" fontId="6" fillId="0" borderId="11" xfId="0" applyNumberFormat="1" applyFont="1" applyFill="1" applyBorder="1" applyAlignment="1" applyProtection="1">
      <alignment/>
      <protection/>
    </xf>
    <xf numFmtId="43" fontId="2" fillId="0" borderId="13" xfId="42" applyFont="1" applyBorder="1" applyAlignment="1">
      <alignment vertical="top"/>
    </xf>
    <xf numFmtId="43" fontId="2" fillId="0" borderId="13" xfId="42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vertical="top" wrapText="1"/>
    </xf>
    <xf numFmtId="0" fontId="8" fillId="0" borderId="21" xfId="0" applyFont="1" applyBorder="1" applyAlignment="1">
      <alignment horizontal="left"/>
    </xf>
    <xf numFmtId="164" fontId="8" fillId="0" borderId="15" xfId="42" applyNumberFormat="1" applyFont="1" applyBorder="1" applyAlignment="1">
      <alignment vertical="top"/>
    </xf>
    <xf numFmtId="0" fontId="8" fillId="0" borderId="21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167" fontId="6" fillId="0" borderId="15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23" xfId="0" applyFont="1" applyBorder="1" applyAlignment="1">
      <alignment horizontal="centerContinuous" vertical="top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/>
    </xf>
    <xf numFmtId="165" fontId="6" fillId="0" borderId="21" xfId="42" applyNumberFormat="1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17" xfId="0" applyNumberFormat="1" applyFont="1" applyBorder="1" applyAlignment="1">
      <alignment vertical="top"/>
    </xf>
    <xf numFmtId="165" fontId="4" fillId="0" borderId="19" xfId="42" applyNumberFormat="1" applyFont="1" applyBorder="1" applyAlignment="1">
      <alignment/>
    </xf>
    <xf numFmtId="165" fontId="7" fillId="0" borderId="21" xfId="42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165" fontId="6" fillId="0" borderId="13" xfId="42" applyNumberFormat="1" applyFont="1" applyBorder="1" applyAlignment="1">
      <alignment horizontal="right" vertical="top"/>
    </xf>
    <xf numFmtId="165" fontId="7" fillId="0" borderId="10" xfId="42" applyNumberFormat="1" applyFont="1" applyBorder="1" applyAlignment="1">
      <alignment vertical="top"/>
    </xf>
    <xf numFmtId="165" fontId="7" fillId="0" borderId="11" xfId="42" applyNumberFormat="1" applyFont="1" applyBorder="1" applyAlignment="1">
      <alignment vertical="top"/>
    </xf>
    <xf numFmtId="165" fontId="7" fillId="0" borderId="12" xfId="42" applyNumberFormat="1" applyFont="1" applyBorder="1" applyAlignment="1">
      <alignment vertical="top"/>
    </xf>
    <xf numFmtId="165" fontId="7" fillId="0" borderId="13" xfId="42" applyNumberFormat="1" applyFont="1" applyBorder="1" applyAlignment="1">
      <alignment vertical="top"/>
    </xf>
    <xf numFmtId="165" fontId="4" fillId="0" borderId="12" xfId="42" applyNumberFormat="1" applyFont="1" applyBorder="1" applyAlignment="1">
      <alignment vertical="top"/>
    </xf>
    <xf numFmtId="165" fontId="4" fillId="0" borderId="13" xfId="42" applyNumberFormat="1" applyFont="1" applyBorder="1" applyAlignment="1">
      <alignment vertical="top"/>
    </xf>
    <xf numFmtId="165" fontId="7" fillId="0" borderId="14" xfId="42" applyNumberFormat="1" applyFont="1" applyBorder="1" applyAlignment="1">
      <alignment vertical="top"/>
    </xf>
    <xf numFmtId="165" fontId="7" fillId="0" borderId="15" xfId="42" applyNumberFormat="1" applyFont="1" applyBorder="1" applyAlignment="1">
      <alignment vertical="top"/>
    </xf>
    <xf numFmtId="165" fontId="6" fillId="0" borderId="24" xfId="42" applyNumberFormat="1" applyFont="1" applyBorder="1" applyAlignment="1">
      <alignment vertical="top"/>
    </xf>
    <xf numFmtId="165" fontId="2" fillId="0" borderId="18" xfId="42" applyNumberFormat="1" applyFont="1" applyBorder="1" applyAlignment="1">
      <alignment vertical="top"/>
    </xf>
    <xf numFmtId="165" fontId="7" fillId="0" borderId="12" xfId="42" applyNumberFormat="1" applyFont="1" applyBorder="1" applyAlignment="1">
      <alignment/>
    </xf>
    <xf numFmtId="3" fontId="47" fillId="0" borderId="0" xfId="0" applyNumberFormat="1" applyFont="1" applyFill="1" applyBorder="1" applyAlignment="1" applyProtection="1">
      <alignment/>
      <protection/>
    </xf>
    <xf numFmtId="166" fontId="4" fillId="0" borderId="19" xfId="42" applyNumberFormat="1" applyFont="1" applyBorder="1" applyAlignment="1">
      <alignment/>
    </xf>
    <xf numFmtId="166" fontId="4" fillId="0" borderId="20" xfId="42" applyNumberFormat="1" applyFont="1" applyBorder="1" applyAlignment="1">
      <alignment/>
    </xf>
    <xf numFmtId="166" fontId="4" fillId="0" borderId="21" xfId="42" applyNumberFormat="1" applyFont="1" applyBorder="1" applyAlignment="1">
      <alignment/>
    </xf>
    <xf numFmtId="3" fontId="4" fillId="0" borderId="0" xfId="0" applyNumberFormat="1" applyFont="1" applyAlignment="1">
      <alignment horizontal="right" vertical="center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 vertical="top"/>
    </xf>
    <xf numFmtId="165" fontId="7" fillId="0" borderId="15" xfId="42" applyNumberFormat="1" applyFont="1" applyBorder="1" applyAlignment="1">
      <alignment/>
    </xf>
    <xf numFmtId="3" fontId="2" fillId="0" borderId="15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165" fontId="4" fillId="0" borderId="12" xfId="42" applyNumberFormat="1" applyFont="1" applyBorder="1" applyAlignment="1">
      <alignment/>
    </xf>
    <xf numFmtId="165" fontId="4" fillId="0" borderId="13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165" fontId="4" fillId="0" borderId="14" xfId="42" applyNumberFormat="1" applyFont="1" applyBorder="1" applyAlignment="1">
      <alignment/>
    </xf>
    <xf numFmtId="165" fontId="7" fillId="0" borderId="15" xfId="42" applyNumberFormat="1" applyFont="1" applyBorder="1" applyAlignment="1">
      <alignment vertical="top"/>
    </xf>
    <xf numFmtId="165" fontId="4" fillId="0" borderId="16" xfId="42" applyNumberFormat="1" applyFont="1" applyBorder="1" applyAlignment="1">
      <alignment/>
    </xf>
    <xf numFmtId="165" fontId="7" fillId="0" borderId="16" xfId="42" applyNumberFormat="1" applyFont="1" applyBorder="1" applyAlignment="1">
      <alignment vertical="top"/>
    </xf>
    <xf numFmtId="3" fontId="2" fillId="0" borderId="24" xfId="0" applyNumberFormat="1" applyFont="1" applyBorder="1" applyAlignment="1">
      <alignment horizontal="right" vertical="center"/>
    </xf>
    <xf numFmtId="165" fontId="2" fillId="0" borderId="24" xfId="42" applyNumberFormat="1" applyFont="1" applyBorder="1" applyAlignment="1">
      <alignment/>
    </xf>
    <xf numFmtId="165" fontId="4" fillId="0" borderId="17" xfId="42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166" fontId="2" fillId="0" borderId="22" xfId="42" applyNumberFormat="1" applyFont="1" applyBorder="1" applyAlignment="1">
      <alignment/>
    </xf>
    <xf numFmtId="43" fontId="7" fillId="0" borderId="0" xfId="42" applyFont="1" applyBorder="1" applyAlignment="1">
      <alignment/>
    </xf>
    <xf numFmtId="164" fontId="9" fillId="0" borderId="16" xfId="42" applyNumberFormat="1" applyFont="1" applyBorder="1" applyAlignment="1">
      <alignment horizontal="right" vertical="center"/>
    </xf>
    <xf numFmtId="2" fontId="6" fillId="0" borderId="23" xfId="0" applyNumberFormat="1" applyFont="1" applyFill="1" applyBorder="1" applyAlignment="1" applyProtection="1">
      <alignment/>
      <protection/>
    </xf>
    <xf numFmtId="43" fontId="6" fillId="0" borderId="19" xfId="0" applyNumberFormat="1" applyFont="1" applyBorder="1" applyAlignment="1">
      <alignment/>
    </xf>
    <xf numFmtId="4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0" xfId="0" applyFont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5" fontId="6" fillId="0" borderId="14" xfId="42" applyNumberFormat="1" applyFont="1" applyBorder="1" applyAlignment="1">
      <alignment horizontal="center" vertical="top"/>
    </xf>
    <xf numFmtId="165" fontId="6" fillId="0" borderId="15" xfId="42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right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horizontal="right"/>
      <protection/>
    </xf>
    <xf numFmtId="43" fontId="4" fillId="0" borderId="19" xfId="42" applyNumberFormat="1" applyFont="1" applyBorder="1" applyAlignment="1">
      <alignment horizontal="right" vertical="center"/>
    </xf>
    <xf numFmtId="43" fontId="4" fillId="0" borderId="11" xfId="42" applyNumberFormat="1" applyFont="1" applyBorder="1" applyAlignment="1">
      <alignment horizontal="right" vertical="center"/>
    </xf>
    <xf numFmtId="167" fontId="4" fillId="0" borderId="11" xfId="0" applyNumberFormat="1" applyFont="1" applyBorder="1" applyAlignment="1">
      <alignment vertical="center"/>
    </xf>
    <xf numFmtId="43" fontId="4" fillId="0" borderId="20" xfId="42" applyNumberFormat="1" applyFont="1" applyBorder="1" applyAlignment="1">
      <alignment horizontal="right" vertical="center"/>
    </xf>
    <xf numFmtId="43" fontId="4" fillId="0" borderId="13" xfId="42" applyNumberFormat="1" applyFont="1" applyBorder="1" applyAlignment="1">
      <alignment horizontal="right" vertical="center"/>
    </xf>
    <xf numFmtId="167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/>
    </xf>
    <xf numFmtId="43" fontId="4" fillId="0" borderId="21" xfId="42" applyNumberFormat="1" applyFont="1" applyBorder="1" applyAlignment="1">
      <alignment/>
    </xf>
    <xf numFmtId="43" fontId="4" fillId="0" borderId="15" xfId="42" applyNumberFormat="1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2" xfId="0" applyNumberFormat="1" applyFont="1" applyFill="1" applyBorder="1" applyAlignment="1" applyProtection="1">
      <alignment/>
      <protection/>
    </xf>
    <xf numFmtId="43" fontId="2" fillId="0" borderId="22" xfId="42" applyNumberFormat="1" applyFont="1" applyBorder="1" applyAlignment="1">
      <alignment horizontal="right" vertical="center"/>
    </xf>
    <xf numFmtId="43" fontId="2" fillId="0" borderId="24" xfId="42" applyNumberFormat="1" applyFont="1" applyBorder="1" applyAlignment="1">
      <alignment horizontal="right" vertical="center"/>
    </xf>
    <xf numFmtId="167" fontId="2" fillId="0" borderId="22" xfId="0" applyNumberFormat="1" applyFont="1" applyBorder="1" applyAlignment="1">
      <alignment vertical="center"/>
    </xf>
    <xf numFmtId="43" fontId="2" fillId="0" borderId="0" xfId="42" applyFont="1" applyBorder="1" applyAlignment="1">
      <alignment/>
    </xf>
    <xf numFmtId="167" fontId="2" fillId="0" borderId="0" xfId="0" applyNumberFormat="1" applyFont="1" applyBorder="1" applyAlignment="1">
      <alignment vertical="center"/>
    </xf>
    <xf numFmtId="43" fontId="4" fillId="0" borderId="0" xfId="42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4" fontId="4" fillId="0" borderId="19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4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8.28125" style="16" customWidth="1"/>
    <col min="2" max="2" width="14.00390625" style="16" bestFit="1" customWidth="1"/>
    <col min="3" max="3" width="15.421875" style="16" bestFit="1" customWidth="1"/>
    <col min="4" max="4" width="12.00390625" style="16" bestFit="1" customWidth="1"/>
    <col min="5" max="5" width="13.421875" style="16" bestFit="1" customWidth="1"/>
    <col min="6" max="6" width="8.57421875" style="16" customWidth="1"/>
    <col min="7" max="7" width="12.8515625" style="16" customWidth="1"/>
    <col min="8" max="16384" width="9.140625" style="16" customWidth="1"/>
  </cols>
  <sheetData>
    <row r="1" spans="1:7" ht="18.75">
      <c r="A1" s="145" t="s">
        <v>45</v>
      </c>
      <c r="B1" s="145"/>
      <c r="C1" s="145"/>
      <c r="D1" s="145"/>
      <c r="E1" s="145"/>
      <c r="F1" s="145"/>
      <c r="G1" s="145"/>
    </row>
    <row r="2" spans="1:7" ht="15.75">
      <c r="A2" s="146" t="s">
        <v>123</v>
      </c>
      <c r="B2" s="146"/>
      <c r="C2" s="146"/>
      <c r="D2" s="146"/>
      <c r="E2" s="146"/>
      <c r="F2" s="146"/>
      <c r="G2" s="146"/>
    </row>
    <row r="3" spans="1:7" ht="15.75">
      <c r="A3" s="17"/>
      <c r="B3" s="17"/>
      <c r="C3" s="18"/>
      <c r="D3" s="17"/>
      <c r="E3" s="17"/>
      <c r="F3" s="19" t="s">
        <v>46</v>
      </c>
      <c r="G3" s="17"/>
    </row>
    <row r="4" spans="1:7" ht="15.75">
      <c r="A4" s="17"/>
      <c r="B4" s="17"/>
      <c r="C4" s="17"/>
      <c r="D4" s="17"/>
      <c r="E4" s="17"/>
      <c r="F4" s="17"/>
      <c r="G4" s="17"/>
    </row>
    <row r="5" spans="1:7" ht="15.75">
      <c r="A5" s="20"/>
      <c r="B5" s="34" t="s">
        <v>47</v>
      </c>
      <c r="C5" s="35" t="s">
        <v>48</v>
      </c>
      <c r="D5" s="36" t="s">
        <v>49</v>
      </c>
      <c r="E5" s="36" t="s">
        <v>50</v>
      </c>
      <c r="F5" s="147" t="s">
        <v>51</v>
      </c>
      <c r="G5" s="148"/>
    </row>
    <row r="6" spans="1:7" ht="15.75">
      <c r="A6" s="68"/>
      <c r="B6" s="33"/>
      <c r="C6" s="33"/>
      <c r="D6" s="33"/>
      <c r="E6" s="33"/>
      <c r="F6" s="32"/>
      <c r="G6" s="33"/>
    </row>
    <row r="7" spans="1:7" ht="15.75">
      <c r="A7" s="76" t="s">
        <v>118</v>
      </c>
      <c r="B7" s="73">
        <v>50.98</v>
      </c>
      <c r="C7" s="137">
        <v>450.54</v>
      </c>
      <c r="D7" s="138">
        <f>+C7+B7</f>
        <v>501.52000000000004</v>
      </c>
      <c r="E7" s="71">
        <f>+C7-B7</f>
        <v>399.56</v>
      </c>
      <c r="F7" s="69" t="s">
        <v>52</v>
      </c>
      <c r="G7" s="70">
        <f>C7/B7</f>
        <v>8.837583366025893</v>
      </c>
    </row>
    <row r="8" spans="1:7" ht="15.75">
      <c r="A8" s="80" t="s">
        <v>53</v>
      </c>
      <c r="B8" s="81">
        <f>B7*100/D7</f>
        <v>10.165098101770617</v>
      </c>
      <c r="C8" s="136">
        <f>C7*100/D7</f>
        <v>89.83490189822938</v>
      </c>
      <c r="D8" s="139"/>
      <c r="E8" s="27"/>
      <c r="F8" s="30"/>
      <c r="G8" s="31"/>
    </row>
    <row r="9" spans="1:7" ht="15.75">
      <c r="A9" s="77"/>
      <c r="B9" s="74"/>
      <c r="C9" s="135"/>
      <c r="D9" s="142"/>
      <c r="E9" s="143"/>
      <c r="F9" s="28"/>
      <c r="G9" s="26"/>
    </row>
    <row r="10" spans="1:8" ht="15.75">
      <c r="A10" s="78" t="s">
        <v>119</v>
      </c>
      <c r="B10" s="75">
        <v>38.01</v>
      </c>
      <c r="C10" s="38">
        <v>355.46</v>
      </c>
      <c r="D10" s="139">
        <f>+C10+B10</f>
        <v>393.46999999999997</v>
      </c>
      <c r="E10" s="24">
        <f>+C10-B10</f>
        <v>317.45</v>
      </c>
      <c r="F10" s="25" t="s">
        <v>52</v>
      </c>
      <c r="G10" s="26">
        <f>C10/B10</f>
        <v>9.351749539594843</v>
      </c>
      <c r="H10" s="40"/>
    </row>
    <row r="11" spans="1:8" ht="15.75">
      <c r="A11" s="82" t="s">
        <v>53</v>
      </c>
      <c r="B11" s="81">
        <f>B10*100/D10</f>
        <v>9.660202810887743</v>
      </c>
      <c r="C11" s="136">
        <f>C10*100/D10</f>
        <v>90.33979718911226</v>
      </c>
      <c r="D11" s="144"/>
      <c r="E11" s="29"/>
      <c r="F11" s="22"/>
      <c r="G11" s="31"/>
      <c r="H11" s="40"/>
    </row>
    <row r="12" spans="1:8" ht="15.75">
      <c r="A12" s="77"/>
      <c r="B12" s="74"/>
      <c r="C12" s="135"/>
      <c r="D12" s="140"/>
      <c r="E12" s="27"/>
      <c r="F12" s="32"/>
      <c r="G12" s="26"/>
      <c r="H12" s="40"/>
    </row>
    <row r="13" spans="1:8" ht="15.75">
      <c r="A13" s="78" t="s">
        <v>120</v>
      </c>
      <c r="B13" s="75">
        <v>42.22</v>
      </c>
      <c r="C13" s="38">
        <v>557.21</v>
      </c>
      <c r="D13" s="139">
        <f>+C13+B13</f>
        <v>599.4300000000001</v>
      </c>
      <c r="E13" s="24">
        <f>+C13-B13</f>
        <v>514.99</v>
      </c>
      <c r="F13" s="25" t="s">
        <v>52</v>
      </c>
      <c r="G13" s="26">
        <f>C13/B13</f>
        <v>13.197773567029845</v>
      </c>
      <c r="H13" s="40"/>
    </row>
    <row r="14" spans="1:7" ht="15.75">
      <c r="A14" s="82" t="s">
        <v>53</v>
      </c>
      <c r="B14" s="81">
        <f>B13*100/D13</f>
        <v>7.043357856630465</v>
      </c>
      <c r="C14" s="136">
        <f>C13*100/D13</f>
        <v>92.95664214336952</v>
      </c>
      <c r="D14" s="141"/>
      <c r="E14" s="21"/>
      <c r="F14" s="22"/>
      <c r="G14" s="21"/>
    </row>
    <row r="15" spans="1:7" ht="15.75">
      <c r="A15" s="68"/>
      <c r="B15" s="33"/>
      <c r="C15" s="33"/>
      <c r="D15" s="33"/>
      <c r="E15" s="33"/>
      <c r="F15" s="32"/>
      <c r="G15" s="33"/>
    </row>
    <row r="16" spans="1:7" ht="47.25">
      <c r="A16" s="83" t="s">
        <v>121</v>
      </c>
      <c r="B16" s="84">
        <f>B10/B7*100-100</f>
        <v>-25.44134954884268</v>
      </c>
      <c r="C16" s="84">
        <f>C10/C7*100-100</f>
        <v>-21.103564611355267</v>
      </c>
      <c r="D16" s="84">
        <f>D10/D7*100-100</f>
        <v>-21.544504705694706</v>
      </c>
      <c r="E16" s="84">
        <f>E10/E7*100-100</f>
        <v>-20.55010511562719</v>
      </c>
      <c r="F16" s="22"/>
      <c r="G16" s="21"/>
    </row>
    <row r="17" spans="1:7" ht="15.75">
      <c r="A17" s="79"/>
      <c r="B17" s="72"/>
      <c r="C17" s="72"/>
      <c r="D17" s="72"/>
      <c r="E17" s="72"/>
      <c r="F17" s="32"/>
      <c r="G17" s="33"/>
    </row>
    <row r="18" spans="1:7" ht="47.25">
      <c r="A18" s="83" t="s">
        <v>122</v>
      </c>
      <c r="B18" s="84">
        <f>B13/B10*100-100</f>
        <v>11.07603262299395</v>
      </c>
      <c r="C18" s="84">
        <f>C13/C10*100-100</f>
        <v>56.757441062285494</v>
      </c>
      <c r="D18" s="84">
        <f>D13/D10*100-100</f>
        <v>52.344524360179946</v>
      </c>
      <c r="E18" s="84">
        <f>E13/E10*100-100</f>
        <v>62.227122381477415</v>
      </c>
      <c r="F18" s="22"/>
      <c r="G18" s="21"/>
    </row>
    <row r="21" spans="2:3" ht="15.75">
      <c r="B21" s="23"/>
      <c r="C21" s="23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00390625" style="97" bestFit="1" customWidth="1"/>
    <col min="2" max="2" width="37.28125" style="97" customWidth="1"/>
    <col min="3" max="3" width="8.00390625" style="97" customWidth="1"/>
    <col min="4" max="4" width="12.7109375" style="97" bestFit="1" customWidth="1"/>
    <col min="5" max="5" width="13.421875" style="97" bestFit="1" customWidth="1"/>
    <col min="6" max="6" width="12.7109375" style="97" bestFit="1" customWidth="1"/>
    <col min="7" max="9" width="11.57421875" style="97" bestFit="1" customWidth="1"/>
    <col min="10" max="10" width="10.421875" style="97" bestFit="1" customWidth="1"/>
    <col min="11" max="11" width="3.28125" style="97" bestFit="1" customWidth="1"/>
    <col min="12" max="16384" width="9.140625" style="97" customWidth="1"/>
  </cols>
  <sheetData>
    <row r="1" spans="1:10" ht="18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.75">
      <c r="A2" s="153" t="s">
        <v>125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5.75">
      <c r="A3" s="1"/>
      <c r="B3" s="1"/>
      <c r="C3" s="1"/>
      <c r="D3" s="1"/>
      <c r="E3" s="2" t="s">
        <v>1</v>
      </c>
      <c r="F3" s="1"/>
      <c r="G3" s="1"/>
      <c r="H3" s="1"/>
      <c r="I3" s="1" t="s">
        <v>2</v>
      </c>
      <c r="J3" s="1"/>
    </row>
    <row r="4" spans="1:10" ht="15.75">
      <c r="A4" s="3"/>
      <c r="B4" s="9"/>
      <c r="C4" s="9"/>
      <c r="D4" s="154" t="s">
        <v>3</v>
      </c>
      <c r="E4" s="155"/>
      <c r="F4" s="156" t="s">
        <v>114</v>
      </c>
      <c r="G4" s="157"/>
      <c r="H4" s="156" t="s">
        <v>116</v>
      </c>
      <c r="I4" s="157"/>
      <c r="J4" s="4" t="s">
        <v>4</v>
      </c>
    </row>
    <row r="5" spans="1:10" ht="15.75">
      <c r="A5" s="5" t="s">
        <v>5</v>
      </c>
      <c r="B5" s="7" t="s">
        <v>6</v>
      </c>
      <c r="C5" s="7" t="s">
        <v>7</v>
      </c>
      <c r="D5" s="98" t="s">
        <v>10</v>
      </c>
      <c r="E5" s="99" t="s">
        <v>11</v>
      </c>
      <c r="F5" s="151" t="s">
        <v>124</v>
      </c>
      <c r="G5" s="152"/>
      <c r="H5" s="151" t="s">
        <v>124</v>
      </c>
      <c r="I5" s="152"/>
      <c r="J5" s="6" t="s">
        <v>9</v>
      </c>
    </row>
    <row r="6" spans="1:10" ht="15.75">
      <c r="A6" s="11"/>
      <c r="B6" s="12"/>
      <c r="C6" s="12"/>
      <c r="D6" s="149" t="s">
        <v>113</v>
      </c>
      <c r="E6" s="150"/>
      <c r="F6" s="13" t="s">
        <v>10</v>
      </c>
      <c r="G6" s="12" t="s">
        <v>11</v>
      </c>
      <c r="H6" s="13" t="s">
        <v>10</v>
      </c>
      <c r="I6" s="12" t="s">
        <v>11</v>
      </c>
      <c r="J6" s="12"/>
    </row>
    <row r="7" spans="1:11" ht="15.75">
      <c r="A7" s="8">
        <v>1</v>
      </c>
      <c r="B7" s="10" t="s">
        <v>12</v>
      </c>
      <c r="C7" s="41" t="s">
        <v>13</v>
      </c>
      <c r="D7" s="100">
        <v>605294.1900001143</v>
      </c>
      <c r="E7" s="101">
        <v>8061417.319</v>
      </c>
      <c r="F7" s="120">
        <v>347055.27996212</v>
      </c>
      <c r="G7" s="121">
        <v>4472264.291</v>
      </c>
      <c r="H7" s="115">
        <v>293087.5499002646</v>
      </c>
      <c r="I7" s="115">
        <v>4339710.31138</v>
      </c>
      <c r="J7" s="112">
        <f>I7*100/G7-100</f>
        <v>-2.963912036387299</v>
      </c>
      <c r="K7" s="8"/>
    </row>
    <row r="8" spans="1:11" ht="15.75">
      <c r="A8" s="8">
        <v>2</v>
      </c>
      <c r="B8" s="10" t="s">
        <v>14</v>
      </c>
      <c r="C8" s="42" t="s">
        <v>15</v>
      </c>
      <c r="D8" s="102">
        <v>13319723.210000115</v>
      </c>
      <c r="E8" s="103">
        <v>5884597.045</v>
      </c>
      <c r="F8" s="122">
        <v>7531887.08</v>
      </c>
      <c r="G8" s="123">
        <v>3356449.545</v>
      </c>
      <c r="H8" s="115">
        <v>6825136.568359375</v>
      </c>
      <c r="I8" s="115">
        <v>3113652.603875</v>
      </c>
      <c r="J8" s="113">
        <f aca="true" t="shared" si="0" ref="J8:J35">I8*100/G8-100</f>
        <v>-7.233743211980865</v>
      </c>
      <c r="K8" s="8"/>
    </row>
    <row r="9" spans="1:11" ht="15.75">
      <c r="A9" s="8">
        <v>3</v>
      </c>
      <c r="B9" s="10" t="s">
        <v>16</v>
      </c>
      <c r="C9" s="42" t="s">
        <v>17</v>
      </c>
      <c r="D9" s="102">
        <v>9723136.522827148</v>
      </c>
      <c r="E9" s="103">
        <v>732037.729</v>
      </c>
      <c r="F9" s="122">
        <v>4621612.68359375</v>
      </c>
      <c r="G9" s="123">
        <v>390235.162</v>
      </c>
      <c r="H9" s="124">
        <v>6074748.568046875</v>
      </c>
      <c r="I9" s="124">
        <v>411514.34315</v>
      </c>
      <c r="J9" s="113">
        <f t="shared" si="0"/>
        <v>5.452912300609128</v>
      </c>
      <c r="K9" s="8"/>
    </row>
    <row r="10" spans="1:11" ht="15.75">
      <c r="A10" s="8">
        <v>4</v>
      </c>
      <c r="B10" s="10" t="s">
        <v>18</v>
      </c>
      <c r="C10" s="42" t="s">
        <v>19</v>
      </c>
      <c r="D10" s="104">
        <v>7611840</v>
      </c>
      <c r="E10" s="105">
        <v>1290528.207</v>
      </c>
      <c r="F10" s="133">
        <v>2976990</v>
      </c>
      <c r="G10" s="65">
        <v>484380.991</v>
      </c>
      <c r="H10" s="115">
        <v>3464570</v>
      </c>
      <c r="I10" s="115">
        <v>598556.0714379799</v>
      </c>
      <c r="J10" s="113">
        <f t="shared" si="0"/>
        <v>23.571337967302682</v>
      </c>
      <c r="K10" s="8"/>
    </row>
    <row r="11" spans="1:11" ht="15.75">
      <c r="A11" s="8">
        <v>5</v>
      </c>
      <c r="B11" s="10" t="s">
        <v>20</v>
      </c>
      <c r="C11" s="42" t="s">
        <v>19</v>
      </c>
      <c r="D11" s="104">
        <v>3438353</v>
      </c>
      <c r="E11" s="105">
        <v>4614611.747</v>
      </c>
      <c r="F11" s="122">
        <v>1984003</v>
      </c>
      <c r="G11" s="123">
        <v>2724216.96</v>
      </c>
      <c r="H11" s="124">
        <v>1794192</v>
      </c>
      <c r="I11" s="124">
        <v>2207239.725</v>
      </c>
      <c r="J11" s="113">
        <f t="shared" si="0"/>
        <v>-18.97709479791213</v>
      </c>
      <c r="K11" s="8"/>
    </row>
    <row r="12" spans="1:11" ht="15.75">
      <c r="A12" s="8">
        <v>6</v>
      </c>
      <c r="B12" s="10" t="s">
        <v>21</v>
      </c>
      <c r="C12" s="42" t="s">
        <v>19</v>
      </c>
      <c r="D12" s="102">
        <v>13289066.209927427</v>
      </c>
      <c r="E12" s="103">
        <v>2400119.581</v>
      </c>
      <c r="F12" s="122">
        <v>9316481.720168458</v>
      </c>
      <c r="G12" s="123">
        <v>1409146.602</v>
      </c>
      <c r="H12" s="124">
        <v>8815750.410229646</v>
      </c>
      <c r="I12" s="124">
        <v>1749633.3506126</v>
      </c>
      <c r="J12" s="113">
        <f t="shared" si="0"/>
        <v>24.16262070457026</v>
      </c>
      <c r="K12" s="8"/>
    </row>
    <row r="13" spans="1:11" ht="15.75">
      <c r="A13" s="8">
        <v>7</v>
      </c>
      <c r="B13" s="10" t="s">
        <v>22</v>
      </c>
      <c r="C13" s="42" t="s">
        <v>19</v>
      </c>
      <c r="D13" s="104">
        <v>28351823</v>
      </c>
      <c r="E13" s="105">
        <v>643086.332</v>
      </c>
      <c r="F13" s="122">
        <v>16123202</v>
      </c>
      <c r="G13" s="123">
        <v>268342.801</v>
      </c>
      <c r="H13" s="124">
        <v>3564660</v>
      </c>
      <c r="I13" s="124">
        <v>151703.288</v>
      </c>
      <c r="J13" s="113">
        <f t="shared" si="0"/>
        <v>-43.466607848369286</v>
      </c>
      <c r="K13" s="8"/>
    </row>
    <row r="14" spans="1:11" ht="15.75">
      <c r="A14" s="8">
        <v>8</v>
      </c>
      <c r="B14" s="10" t="s">
        <v>23</v>
      </c>
      <c r="C14" s="42"/>
      <c r="D14" s="102"/>
      <c r="E14" s="103">
        <v>633568.19</v>
      </c>
      <c r="F14" s="122"/>
      <c r="G14" s="123">
        <v>265917.401</v>
      </c>
      <c r="H14" s="124"/>
      <c r="I14" s="124">
        <v>494140.24798493006</v>
      </c>
      <c r="J14" s="113">
        <f t="shared" si="0"/>
        <v>85.82471328566047</v>
      </c>
      <c r="K14" s="8"/>
    </row>
    <row r="15" spans="1:11" ht="15.75">
      <c r="A15" s="8">
        <v>9</v>
      </c>
      <c r="B15" s="10" t="s">
        <v>24</v>
      </c>
      <c r="C15" s="42" t="s">
        <v>19</v>
      </c>
      <c r="D15" s="102"/>
      <c r="E15" s="103">
        <v>1244009.827</v>
      </c>
      <c r="F15" s="122"/>
      <c r="G15" s="123">
        <v>916710.728</v>
      </c>
      <c r="H15" s="124"/>
      <c r="I15" s="124">
        <v>377178.04964309995</v>
      </c>
      <c r="J15" s="113">
        <f t="shared" si="0"/>
        <v>-58.85528137474792</v>
      </c>
      <c r="K15" s="8"/>
    </row>
    <row r="16" spans="1:11" ht="15.75">
      <c r="A16" s="8">
        <v>10</v>
      </c>
      <c r="B16" s="10" t="s">
        <v>25</v>
      </c>
      <c r="C16" s="42" t="s">
        <v>19</v>
      </c>
      <c r="D16" s="102">
        <v>36859.340028572085</v>
      </c>
      <c r="E16" s="103">
        <v>259844.822</v>
      </c>
      <c r="F16" s="122">
        <v>18619.100003051757</v>
      </c>
      <c r="G16" s="123">
        <v>117025.117</v>
      </c>
      <c r="H16" s="124">
        <v>25030.010012817384</v>
      </c>
      <c r="I16" s="124">
        <v>251656.573</v>
      </c>
      <c r="J16" s="113">
        <f t="shared" si="0"/>
        <v>115.04492321934617</v>
      </c>
      <c r="K16" s="8"/>
    </row>
    <row r="17" spans="1:11" ht="15.75">
      <c r="A17" s="8">
        <v>11</v>
      </c>
      <c r="B17" s="10" t="s">
        <v>26</v>
      </c>
      <c r="C17" s="42"/>
      <c r="D17" s="102"/>
      <c r="E17" s="103">
        <v>3181849.55</v>
      </c>
      <c r="F17" s="122"/>
      <c r="G17" s="123">
        <v>1013382.951</v>
      </c>
      <c r="H17" s="124"/>
      <c r="I17" s="124">
        <v>2815346.2193938</v>
      </c>
      <c r="J17" s="113">
        <f t="shared" si="0"/>
        <v>177.81661578336536</v>
      </c>
      <c r="K17" s="8"/>
    </row>
    <row r="18" spans="1:11" ht="15.75">
      <c r="A18" s="8">
        <v>12</v>
      </c>
      <c r="B18" s="10" t="s">
        <v>27</v>
      </c>
      <c r="C18" s="42" t="s">
        <v>19</v>
      </c>
      <c r="D18" s="104">
        <v>13475547</v>
      </c>
      <c r="E18" s="103">
        <v>1703064.982</v>
      </c>
      <c r="F18" s="133">
        <v>5806914</v>
      </c>
      <c r="G18" s="65">
        <v>772494.883</v>
      </c>
      <c r="H18" s="115">
        <v>7803552</v>
      </c>
      <c r="I18" s="115">
        <v>943249.758125</v>
      </c>
      <c r="J18" s="113">
        <f t="shared" si="0"/>
        <v>22.104337372678742</v>
      </c>
      <c r="K18" s="8"/>
    </row>
    <row r="19" spans="1:11" ht="15.75">
      <c r="A19" s="8">
        <v>13</v>
      </c>
      <c r="B19" s="10" t="s">
        <v>28</v>
      </c>
      <c r="C19" s="42"/>
      <c r="D19" s="102"/>
      <c r="E19" s="105">
        <v>1016562.946</v>
      </c>
      <c r="F19" s="122"/>
      <c r="G19" s="65">
        <v>364724.912</v>
      </c>
      <c r="H19" s="124"/>
      <c r="I19" s="115">
        <v>323559.56161000003</v>
      </c>
      <c r="J19" s="113">
        <f t="shared" si="0"/>
        <v>-11.286684576676237</v>
      </c>
      <c r="K19" s="8"/>
    </row>
    <row r="20" spans="1:11" ht="15.75">
      <c r="A20" s="8">
        <v>14</v>
      </c>
      <c r="B20" s="10" t="s">
        <v>29</v>
      </c>
      <c r="C20" s="42"/>
      <c r="D20" s="102"/>
      <c r="E20" s="103">
        <v>5356193.772</v>
      </c>
      <c r="F20" s="122"/>
      <c r="G20" s="123">
        <v>2636167.389</v>
      </c>
      <c r="H20" s="124"/>
      <c r="I20" s="111">
        <v>3528408.8293813</v>
      </c>
      <c r="J20" s="113">
        <f t="shared" si="0"/>
        <v>33.846160304705165</v>
      </c>
      <c r="K20" s="8"/>
    </row>
    <row r="21" spans="1:11" ht="15.75">
      <c r="A21" s="8">
        <v>15</v>
      </c>
      <c r="B21" s="10" t="s">
        <v>30</v>
      </c>
      <c r="C21" s="42"/>
      <c r="D21" s="102"/>
      <c r="E21" s="103">
        <v>3394409.11</v>
      </c>
      <c r="F21" s="122"/>
      <c r="G21" s="123">
        <v>1749728.776</v>
      </c>
      <c r="H21" s="124"/>
      <c r="I21" s="124">
        <v>1886811.3412000001</v>
      </c>
      <c r="J21" s="113">
        <f t="shared" si="0"/>
        <v>7.834503671670774</v>
      </c>
      <c r="K21" s="8"/>
    </row>
    <row r="22" spans="1:11" ht="15.75">
      <c r="A22" s="8">
        <v>16</v>
      </c>
      <c r="B22" s="10" t="s">
        <v>31</v>
      </c>
      <c r="C22" s="42"/>
      <c r="D22" s="102"/>
      <c r="E22" s="103">
        <v>2885388.657</v>
      </c>
      <c r="F22" s="125"/>
      <c r="G22" s="65">
        <v>1860330.972</v>
      </c>
      <c r="H22" s="124"/>
      <c r="I22" s="115">
        <v>1576057.313</v>
      </c>
      <c r="J22" s="113">
        <f t="shared" si="0"/>
        <v>-15.28081095668604</v>
      </c>
      <c r="K22" s="8"/>
    </row>
    <row r="23" spans="1:11" ht="15.75">
      <c r="A23" s="8">
        <v>17</v>
      </c>
      <c r="B23" s="10" t="s">
        <v>32</v>
      </c>
      <c r="C23" s="42"/>
      <c r="D23" s="102"/>
      <c r="E23" s="105">
        <v>1921925.582</v>
      </c>
      <c r="F23" s="122"/>
      <c r="G23" s="65">
        <v>1003713.171</v>
      </c>
      <c r="H23" s="124"/>
      <c r="I23" s="115">
        <v>870389.245</v>
      </c>
      <c r="J23" s="113">
        <f t="shared" si="0"/>
        <v>-13.28307028861336</v>
      </c>
      <c r="K23" s="8"/>
    </row>
    <row r="24" spans="1:11" ht="15.75">
      <c r="A24" s="8">
        <v>18</v>
      </c>
      <c r="B24" s="10" t="s">
        <v>33</v>
      </c>
      <c r="C24" s="42"/>
      <c r="D24" s="102"/>
      <c r="E24" s="105">
        <v>536193.656</v>
      </c>
      <c r="F24" s="122"/>
      <c r="G24" s="65">
        <v>255950.723</v>
      </c>
      <c r="H24" s="124"/>
      <c r="I24" s="115">
        <v>249598.69875</v>
      </c>
      <c r="J24" s="113">
        <f t="shared" si="0"/>
        <v>-2.4817371779801505</v>
      </c>
      <c r="K24" s="8"/>
    </row>
    <row r="25" spans="1:11" ht="15.75">
      <c r="A25" s="8">
        <v>19</v>
      </c>
      <c r="B25" s="10" t="s">
        <v>34</v>
      </c>
      <c r="C25" s="42"/>
      <c r="D25" s="110"/>
      <c r="E25" s="105">
        <v>1273780.582</v>
      </c>
      <c r="F25" s="122"/>
      <c r="G25" s="123">
        <v>773195.62</v>
      </c>
      <c r="H25" s="124"/>
      <c r="I25" s="124">
        <v>943033.7991000001</v>
      </c>
      <c r="J25" s="113">
        <f t="shared" si="0"/>
        <v>21.96574511117899</v>
      </c>
      <c r="K25" s="8"/>
    </row>
    <row r="26" spans="1:11" ht="15.75">
      <c r="A26" s="8">
        <v>20</v>
      </c>
      <c r="B26" s="10" t="s">
        <v>35</v>
      </c>
      <c r="C26" s="42"/>
      <c r="D26" s="102"/>
      <c r="E26" s="105">
        <v>751804.572</v>
      </c>
      <c r="F26" s="122"/>
      <c r="G26" s="65">
        <v>527455.363</v>
      </c>
      <c r="H26" s="124"/>
      <c r="I26" s="115">
        <v>393536.23552</v>
      </c>
      <c r="J26" s="113">
        <f t="shared" si="0"/>
        <v>-25.389660789172794</v>
      </c>
      <c r="K26" s="8"/>
    </row>
    <row r="27" spans="1:11" ht="15.75">
      <c r="A27" s="8">
        <v>21</v>
      </c>
      <c r="B27" s="10" t="s">
        <v>36</v>
      </c>
      <c r="C27" s="42"/>
      <c r="D27" s="102"/>
      <c r="E27" s="103">
        <v>751277.976</v>
      </c>
      <c r="F27" s="122"/>
      <c r="G27" s="65">
        <v>500974.497</v>
      </c>
      <c r="H27" s="124"/>
      <c r="I27" s="115">
        <v>343876.264125</v>
      </c>
      <c r="J27" s="113">
        <f t="shared" si="0"/>
        <v>-31.358528990149367</v>
      </c>
      <c r="K27" s="8"/>
    </row>
    <row r="28" spans="1:11" ht="15.75">
      <c r="A28" s="8">
        <v>22</v>
      </c>
      <c r="B28" s="10" t="s">
        <v>37</v>
      </c>
      <c r="C28" s="42"/>
      <c r="D28" s="102"/>
      <c r="E28" s="105">
        <v>654007.594</v>
      </c>
      <c r="F28" s="122"/>
      <c r="G28" s="65">
        <v>414220.8</v>
      </c>
      <c r="H28" s="124"/>
      <c r="I28" s="115">
        <v>434181.730392224</v>
      </c>
      <c r="J28" s="113">
        <f t="shared" si="0"/>
        <v>4.81891068536973</v>
      </c>
      <c r="K28" s="8"/>
    </row>
    <row r="29" spans="1:11" ht="15.75">
      <c r="A29" s="8">
        <v>23</v>
      </c>
      <c r="B29" s="10" t="s">
        <v>38</v>
      </c>
      <c r="C29" s="42"/>
      <c r="D29" s="102"/>
      <c r="E29" s="105">
        <v>132337.275</v>
      </c>
      <c r="F29" s="122"/>
      <c r="G29" s="65">
        <v>73791.039</v>
      </c>
      <c r="H29" s="124"/>
      <c r="I29" s="115">
        <v>82254.292</v>
      </c>
      <c r="J29" s="113">
        <f t="shared" si="0"/>
        <v>11.469215117027957</v>
      </c>
      <c r="K29" s="8"/>
    </row>
    <row r="30" spans="1:11" ht="15.75">
      <c r="A30" s="8">
        <v>24</v>
      </c>
      <c r="B30" s="10" t="s">
        <v>39</v>
      </c>
      <c r="C30" s="42"/>
      <c r="D30" s="104"/>
      <c r="E30" s="105">
        <v>1603307.412</v>
      </c>
      <c r="F30" s="122"/>
      <c r="G30" s="65">
        <v>977740.435</v>
      </c>
      <c r="H30" s="124"/>
      <c r="I30" s="115">
        <v>1067493.603</v>
      </c>
      <c r="J30" s="113">
        <f t="shared" si="0"/>
        <v>9.179651857192525</v>
      </c>
      <c r="K30" s="8"/>
    </row>
    <row r="31" spans="1:11" ht="15.75">
      <c r="A31" s="8">
        <v>25</v>
      </c>
      <c r="B31" s="10" t="s">
        <v>40</v>
      </c>
      <c r="C31" s="42"/>
      <c r="D31" s="104"/>
      <c r="E31" s="105">
        <v>4666971.927</v>
      </c>
      <c r="F31" s="122"/>
      <c r="G31" s="123">
        <v>2856865.327</v>
      </c>
      <c r="H31" s="124"/>
      <c r="I31" s="124">
        <v>3361651.6420438</v>
      </c>
      <c r="J31" s="113">
        <f t="shared" si="0"/>
        <v>17.669237337619876</v>
      </c>
      <c r="K31" s="8"/>
    </row>
    <row r="32" spans="1:11" ht="15.75">
      <c r="A32" s="8">
        <v>26</v>
      </c>
      <c r="B32" s="10" t="s">
        <v>41</v>
      </c>
      <c r="C32" s="42"/>
      <c r="D32" s="102"/>
      <c r="E32" s="103">
        <v>1130608.728</v>
      </c>
      <c r="F32" s="122"/>
      <c r="G32" s="65">
        <v>613878.512</v>
      </c>
      <c r="H32" s="124"/>
      <c r="I32" s="115">
        <v>604395.94</v>
      </c>
      <c r="J32" s="113">
        <f t="shared" si="0"/>
        <v>-1.5446984728470312</v>
      </c>
      <c r="K32" s="8"/>
    </row>
    <row r="33" spans="1:11" ht="15.75">
      <c r="A33" s="8">
        <v>27</v>
      </c>
      <c r="B33" s="10" t="s">
        <v>42</v>
      </c>
      <c r="C33" s="42"/>
      <c r="D33" s="102"/>
      <c r="E33" s="105">
        <v>351940.29</v>
      </c>
      <c r="F33" s="122"/>
      <c r="G33" s="65">
        <v>239352.061</v>
      </c>
      <c r="H33" s="124"/>
      <c r="I33" s="115">
        <v>194941.868</v>
      </c>
      <c r="J33" s="113">
        <f t="shared" si="0"/>
        <v>-18.554339082962827</v>
      </c>
      <c r="K33" s="8"/>
    </row>
    <row r="34" spans="1:11" ht="15.75">
      <c r="A34" s="8">
        <v>28</v>
      </c>
      <c r="B34" s="10" t="s">
        <v>43</v>
      </c>
      <c r="C34" s="43"/>
      <c r="D34" s="106"/>
      <c r="E34" s="107">
        <f>E35-SUM(E7:E33)</f>
        <v>14062217.186999999</v>
      </c>
      <c r="F34" s="126"/>
      <c r="G34" s="127">
        <v>6971494.036</v>
      </c>
      <c r="H34" s="128"/>
      <c r="I34" s="129">
        <v>8911117.201452939</v>
      </c>
      <c r="J34" s="114">
        <f t="shared" si="0"/>
        <v>27.82220217699313</v>
      </c>
      <c r="K34" s="8"/>
    </row>
    <row r="35" spans="1:10" ht="15.75">
      <c r="A35" s="14"/>
      <c r="B35" s="15" t="s">
        <v>44</v>
      </c>
      <c r="C35" s="12"/>
      <c r="D35" s="108"/>
      <c r="E35" s="109">
        <v>71137662.597</v>
      </c>
      <c r="F35" s="132"/>
      <c r="G35" s="130">
        <v>38010151.065</v>
      </c>
      <c r="H35" s="131"/>
      <c r="I35" s="66">
        <v>42224888.10617767</v>
      </c>
      <c r="J35" s="134">
        <f t="shared" si="0"/>
        <v>11.088451171820338</v>
      </c>
    </row>
  </sheetData>
  <sheetProtection/>
  <mergeCells count="8">
    <mergeCell ref="D6:E6"/>
    <mergeCell ref="F5:G5"/>
    <mergeCell ref="H5:I5"/>
    <mergeCell ref="A1:J1"/>
    <mergeCell ref="A2:J2"/>
    <mergeCell ref="D4:E4"/>
    <mergeCell ref="F4:G4"/>
    <mergeCell ref="H4:I4"/>
  </mergeCells>
  <printOptions/>
  <pageMargins left="0.25" right="0.25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28125" style="44" bestFit="1" customWidth="1"/>
    <col min="2" max="2" width="52.140625" style="44" customWidth="1"/>
    <col min="3" max="3" width="23.57421875" style="44" bestFit="1" customWidth="1"/>
    <col min="4" max="4" width="16.57421875" style="44" bestFit="1" customWidth="1"/>
    <col min="5" max="5" width="20.8515625" style="44" bestFit="1" customWidth="1"/>
    <col min="6" max="6" width="11.28125" style="44" customWidth="1"/>
    <col min="7" max="16384" width="9.140625" style="44" customWidth="1"/>
  </cols>
  <sheetData>
    <row r="1" spans="1:6" ht="18.75">
      <c r="A1" s="158" t="s">
        <v>54</v>
      </c>
      <c r="B1" s="158"/>
      <c r="C1" s="158"/>
      <c r="D1" s="158"/>
      <c r="E1" s="158"/>
      <c r="F1" s="158"/>
    </row>
    <row r="2" spans="1:6" ht="18.75">
      <c r="A2" s="158" t="s">
        <v>126</v>
      </c>
      <c r="B2" s="158"/>
      <c r="C2" s="158"/>
      <c r="D2" s="158"/>
      <c r="E2" s="158"/>
      <c r="F2" s="158"/>
    </row>
    <row r="3" spans="1:6" ht="15.75">
      <c r="A3" s="45"/>
      <c r="B3" s="46"/>
      <c r="C3" s="46" t="s">
        <v>83</v>
      </c>
      <c r="D3" s="46"/>
      <c r="E3" s="47" t="s">
        <v>2</v>
      </c>
      <c r="F3" s="46"/>
    </row>
    <row r="4" spans="1:6" ht="15.75">
      <c r="A4" s="48" t="s">
        <v>5</v>
      </c>
      <c r="B4" s="87" t="s">
        <v>6</v>
      </c>
      <c r="C4" s="116" t="s">
        <v>55</v>
      </c>
      <c r="D4" s="49" t="s">
        <v>55</v>
      </c>
      <c r="E4" s="49" t="s">
        <v>115</v>
      </c>
      <c r="F4" s="50" t="s">
        <v>4</v>
      </c>
    </row>
    <row r="5" spans="1:6" ht="15.75">
      <c r="A5" s="51"/>
      <c r="B5" s="85"/>
      <c r="C5" s="117" t="s">
        <v>56</v>
      </c>
      <c r="D5" s="52" t="s">
        <v>56</v>
      </c>
      <c r="E5" s="52" t="s">
        <v>117</v>
      </c>
      <c r="F5" s="53" t="s">
        <v>9</v>
      </c>
    </row>
    <row r="6" spans="1:6" ht="15.75">
      <c r="A6" s="54"/>
      <c r="B6" s="86"/>
      <c r="C6" s="67" t="s">
        <v>8</v>
      </c>
      <c r="D6" s="55" t="s">
        <v>124</v>
      </c>
      <c r="E6" s="55" t="s">
        <v>124</v>
      </c>
      <c r="F6" s="56"/>
    </row>
    <row r="7" spans="1:6" ht="15.75">
      <c r="A7" s="51">
        <v>1</v>
      </c>
      <c r="B7" s="89" t="s">
        <v>57</v>
      </c>
      <c r="C7" s="95">
        <v>78250399.105</v>
      </c>
      <c r="D7" s="57">
        <v>33048720.665</v>
      </c>
      <c r="E7" s="57">
        <v>60674079.4029876</v>
      </c>
      <c r="F7" s="58">
        <f>E7/D7*100-100</f>
        <v>83.58979767481296</v>
      </c>
    </row>
    <row r="8" spans="1:6" ht="15.75">
      <c r="A8" s="51">
        <v>2</v>
      </c>
      <c r="B8" s="89" t="s">
        <v>58</v>
      </c>
      <c r="C8" s="64">
        <v>69193189.078</v>
      </c>
      <c r="D8" s="57">
        <v>25568100.93</v>
      </c>
      <c r="E8" s="57">
        <v>62540725.915736265</v>
      </c>
      <c r="F8" s="58">
        <f aca="true" t="shared" si="0" ref="F8:F36">E8/D8*100-100</f>
        <v>144.60450186331562</v>
      </c>
    </row>
    <row r="9" spans="1:6" ht="15.75">
      <c r="A9" s="51">
        <v>3</v>
      </c>
      <c r="B9" s="89" t="s">
        <v>59</v>
      </c>
      <c r="C9" s="64">
        <v>66630557.366</v>
      </c>
      <c r="D9" s="65">
        <v>24244621.485</v>
      </c>
      <c r="E9" s="65">
        <v>53980395.53043992</v>
      </c>
      <c r="F9" s="58">
        <f t="shared" si="0"/>
        <v>122.64895149564313</v>
      </c>
    </row>
    <row r="10" spans="1:6" ht="15.75">
      <c r="A10" s="51">
        <v>4</v>
      </c>
      <c r="B10" s="89" t="s">
        <v>60</v>
      </c>
      <c r="C10" s="64">
        <v>57112432.394</v>
      </c>
      <c r="D10" s="65">
        <v>22197668.799</v>
      </c>
      <c r="E10" s="65">
        <v>45477050.5549151</v>
      </c>
      <c r="F10" s="58">
        <f t="shared" si="0"/>
        <v>104.87309260584982</v>
      </c>
    </row>
    <row r="11" spans="1:6" ht="15.75">
      <c r="A11" s="51">
        <v>5</v>
      </c>
      <c r="B11" s="91" t="s">
        <v>62</v>
      </c>
      <c r="C11" s="64">
        <v>39341399.271</v>
      </c>
      <c r="D11" s="65">
        <v>18667481.03</v>
      </c>
      <c r="E11" s="65">
        <v>23614709.82341909</v>
      </c>
      <c r="F11" s="58">
        <f t="shared" si="0"/>
        <v>26.501855207290873</v>
      </c>
    </row>
    <row r="12" spans="1:6" ht="15.75">
      <c r="A12" s="51">
        <v>6</v>
      </c>
      <c r="B12" s="89" t="s">
        <v>61</v>
      </c>
      <c r="C12" s="64">
        <v>23727616.81</v>
      </c>
      <c r="D12" s="57">
        <v>12379889.149</v>
      </c>
      <c r="E12" s="57">
        <v>18371547.316661205</v>
      </c>
      <c r="F12" s="58">
        <f t="shared" si="0"/>
        <v>48.39831839807053</v>
      </c>
    </row>
    <row r="13" spans="1:6" ht="15.75">
      <c r="A13" s="51">
        <v>7</v>
      </c>
      <c r="B13" s="88" t="s">
        <v>63</v>
      </c>
      <c r="C13" s="64">
        <v>34578153.542</v>
      </c>
      <c r="D13" s="57">
        <v>16184729.24</v>
      </c>
      <c r="E13" s="57">
        <v>23877033.42725257</v>
      </c>
      <c r="F13" s="58">
        <f t="shared" si="0"/>
        <v>47.528161102882734</v>
      </c>
    </row>
    <row r="14" spans="1:6" ht="15.75">
      <c r="A14" s="51">
        <v>8</v>
      </c>
      <c r="B14" s="88" t="s">
        <v>64</v>
      </c>
      <c r="C14" s="64">
        <v>16079514.843</v>
      </c>
      <c r="D14" s="65">
        <v>12550946.637900002</v>
      </c>
      <c r="E14" s="65">
        <v>13503435.962</v>
      </c>
      <c r="F14" s="58">
        <f t="shared" si="0"/>
        <v>7.588983935472825</v>
      </c>
    </row>
    <row r="15" spans="1:6" ht="15.75">
      <c r="A15" s="51">
        <v>9</v>
      </c>
      <c r="B15" s="89" t="s">
        <v>65</v>
      </c>
      <c r="C15" s="64">
        <v>12867411.791</v>
      </c>
      <c r="D15" s="57">
        <v>7700756.378</v>
      </c>
      <c r="E15" s="57">
        <v>7853034.432540754</v>
      </c>
      <c r="F15" s="58">
        <f t="shared" si="0"/>
        <v>1.9774428259513854</v>
      </c>
    </row>
    <row r="16" spans="1:6" ht="15.75">
      <c r="A16" s="51">
        <v>10</v>
      </c>
      <c r="B16" s="89" t="s">
        <v>67</v>
      </c>
      <c r="C16" s="64">
        <v>15812345.938</v>
      </c>
      <c r="D16" s="57">
        <v>7593756.743</v>
      </c>
      <c r="E16" s="57">
        <v>9182818.571960352</v>
      </c>
      <c r="F16" s="58">
        <f t="shared" si="0"/>
        <v>20.92589850768087</v>
      </c>
    </row>
    <row r="17" spans="1:6" ht="15.75">
      <c r="A17" s="51">
        <v>11</v>
      </c>
      <c r="B17" s="89" t="s">
        <v>66</v>
      </c>
      <c r="C17" s="64">
        <v>26526003.517</v>
      </c>
      <c r="D17" s="65">
        <v>16080671.201</v>
      </c>
      <c r="E17" s="65">
        <v>12924062.547895122</v>
      </c>
      <c r="F17" s="58">
        <f t="shared" si="0"/>
        <v>-19.62983145198926</v>
      </c>
    </row>
    <row r="18" spans="1:6" ht="15.75">
      <c r="A18" s="51">
        <v>12</v>
      </c>
      <c r="B18" s="92" t="s">
        <v>109</v>
      </c>
      <c r="C18" s="64">
        <v>7122104.969</v>
      </c>
      <c r="D18" s="65">
        <v>4613767.066</v>
      </c>
      <c r="E18" s="65">
        <v>5157559.519</v>
      </c>
      <c r="F18" s="58">
        <f t="shared" si="0"/>
        <v>11.78630054835979</v>
      </c>
    </row>
    <row r="19" spans="1:6" ht="15.75">
      <c r="A19" s="51">
        <v>13</v>
      </c>
      <c r="B19" s="89" t="s">
        <v>68</v>
      </c>
      <c r="C19" s="64">
        <v>15945240.277</v>
      </c>
      <c r="D19" s="65">
        <v>8367913.897</v>
      </c>
      <c r="E19" s="65">
        <v>4667351.277925781</v>
      </c>
      <c r="F19" s="58">
        <f t="shared" si="0"/>
        <v>-44.22323968224525</v>
      </c>
    </row>
    <row r="20" spans="1:6" ht="15.75">
      <c r="A20" s="51">
        <v>14</v>
      </c>
      <c r="B20" s="91" t="s">
        <v>69</v>
      </c>
      <c r="C20" s="64">
        <v>12360203.661</v>
      </c>
      <c r="D20" s="65">
        <v>6244367.902</v>
      </c>
      <c r="E20" s="65">
        <v>7775972.90084</v>
      </c>
      <c r="F20" s="58">
        <f t="shared" si="0"/>
        <v>24.52778284170995</v>
      </c>
    </row>
    <row r="21" spans="1:6" ht="15.75">
      <c r="A21" s="51">
        <v>15</v>
      </c>
      <c r="B21" s="93" t="s">
        <v>70</v>
      </c>
      <c r="C21" s="64">
        <v>9410803.257</v>
      </c>
      <c r="D21" s="57">
        <v>4643663.826</v>
      </c>
      <c r="E21" s="57">
        <v>6269864.824775347</v>
      </c>
      <c r="F21" s="58">
        <f t="shared" si="0"/>
        <v>35.01978307883104</v>
      </c>
    </row>
    <row r="22" spans="1:6" ht="15.75">
      <c r="A22" s="51">
        <v>16</v>
      </c>
      <c r="B22" s="89" t="s">
        <v>71</v>
      </c>
      <c r="C22" s="64">
        <v>9993904.948</v>
      </c>
      <c r="D22" s="57">
        <v>4673417.506</v>
      </c>
      <c r="E22" s="57">
        <v>5537007.66681512</v>
      </c>
      <c r="F22" s="58">
        <f t="shared" si="0"/>
        <v>18.478771898859733</v>
      </c>
    </row>
    <row r="23" spans="1:6" ht="15.75">
      <c r="A23" s="51">
        <v>17</v>
      </c>
      <c r="B23" s="89" t="s">
        <v>73</v>
      </c>
      <c r="C23" s="64">
        <v>9531145.524</v>
      </c>
      <c r="D23" s="65">
        <v>2832331.946</v>
      </c>
      <c r="E23" s="65">
        <v>10927239.6735</v>
      </c>
      <c r="F23" s="58">
        <f t="shared" si="0"/>
        <v>285.80363749143686</v>
      </c>
    </row>
    <row r="24" spans="1:6" ht="15.75">
      <c r="A24" s="51">
        <v>18</v>
      </c>
      <c r="B24" s="93" t="s">
        <v>72</v>
      </c>
      <c r="C24" s="64">
        <v>7064469.198</v>
      </c>
      <c r="D24" s="65">
        <v>3323767.471</v>
      </c>
      <c r="E24" s="65">
        <v>4458899.555721821</v>
      </c>
      <c r="F24" s="58">
        <f t="shared" si="0"/>
        <v>34.15197045599288</v>
      </c>
    </row>
    <row r="25" spans="1:6" ht="15.75">
      <c r="A25" s="51">
        <v>19</v>
      </c>
      <c r="B25" s="93" t="s">
        <v>74</v>
      </c>
      <c r="C25" s="64">
        <v>6151627.873</v>
      </c>
      <c r="D25" s="65">
        <v>2720623.528</v>
      </c>
      <c r="E25" s="65">
        <v>4737102.460336648</v>
      </c>
      <c r="F25" s="58">
        <f t="shared" si="0"/>
        <v>74.11826412524681</v>
      </c>
    </row>
    <row r="26" spans="1:6" ht="15.75">
      <c r="A26" s="51">
        <v>20</v>
      </c>
      <c r="B26" s="93" t="s">
        <v>75</v>
      </c>
      <c r="C26" s="64">
        <v>4972339.994</v>
      </c>
      <c r="D26" s="65">
        <v>2855301.317</v>
      </c>
      <c r="E26" s="65">
        <v>2661060.7376617477</v>
      </c>
      <c r="F26" s="58">
        <f t="shared" si="0"/>
        <v>-6.802804950278812</v>
      </c>
    </row>
    <row r="27" spans="1:6" ht="15.75">
      <c r="A27" s="51">
        <v>21</v>
      </c>
      <c r="B27" s="93" t="s">
        <v>41</v>
      </c>
      <c r="C27" s="64">
        <v>4757397.117</v>
      </c>
      <c r="D27" s="65">
        <v>2406227.59</v>
      </c>
      <c r="E27" s="65">
        <v>3029218.8627761817</v>
      </c>
      <c r="F27" s="58">
        <f t="shared" si="0"/>
        <v>25.89078752838097</v>
      </c>
    </row>
    <row r="28" spans="1:6" ht="15.75">
      <c r="A28" s="51">
        <v>22</v>
      </c>
      <c r="B28" s="89" t="s">
        <v>76</v>
      </c>
      <c r="C28" s="64">
        <v>3816195.994</v>
      </c>
      <c r="D28" s="65">
        <v>2020948.083</v>
      </c>
      <c r="E28" s="65">
        <v>2102948.5247574416</v>
      </c>
      <c r="F28" s="58">
        <f t="shared" si="0"/>
        <v>4.057523419192236</v>
      </c>
    </row>
    <row r="29" spans="1:6" ht="15.75">
      <c r="A29" s="51">
        <v>23</v>
      </c>
      <c r="B29" s="93" t="s">
        <v>80</v>
      </c>
      <c r="C29" s="64">
        <v>4863690.617</v>
      </c>
      <c r="D29" s="65">
        <v>2540556.908</v>
      </c>
      <c r="E29" s="65">
        <v>2222689.20419</v>
      </c>
      <c r="F29" s="58">
        <f t="shared" si="0"/>
        <v>-12.511733266397655</v>
      </c>
    </row>
    <row r="30" spans="1:6" ht="15.75">
      <c r="A30" s="51">
        <v>24</v>
      </c>
      <c r="B30" s="93" t="s">
        <v>78</v>
      </c>
      <c r="C30" s="64">
        <v>3552450.952</v>
      </c>
      <c r="D30" s="65">
        <v>1717626.315</v>
      </c>
      <c r="E30" s="65">
        <v>2456987.88517</v>
      </c>
      <c r="F30" s="58">
        <f t="shared" si="0"/>
        <v>43.04554277686415</v>
      </c>
    </row>
    <row r="31" spans="1:6" ht="15.75">
      <c r="A31" s="51">
        <v>25</v>
      </c>
      <c r="B31" s="89" t="s">
        <v>77</v>
      </c>
      <c r="C31" s="64">
        <v>2852795.131</v>
      </c>
      <c r="D31" s="65">
        <v>1315067.732</v>
      </c>
      <c r="E31" s="65">
        <v>2569797.101453125</v>
      </c>
      <c r="F31" s="58">
        <f t="shared" si="0"/>
        <v>95.41176769236742</v>
      </c>
    </row>
    <row r="32" spans="1:6" ht="15.75">
      <c r="A32" s="51">
        <v>26</v>
      </c>
      <c r="B32" s="89" t="s">
        <v>79</v>
      </c>
      <c r="C32" s="64">
        <v>9835490.589</v>
      </c>
      <c r="D32" s="65">
        <v>2533336.326</v>
      </c>
      <c r="E32" s="65">
        <v>11195628.951382812</v>
      </c>
      <c r="F32" s="58">
        <f t="shared" si="0"/>
        <v>341.93219970362566</v>
      </c>
    </row>
    <row r="33" spans="1:6" ht="15.75">
      <c r="A33" s="51">
        <v>27</v>
      </c>
      <c r="B33" s="93" t="s">
        <v>81</v>
      </c>
      <c r="C33" s="64">
        <v>1534594.594</v>
      </c>
      <c r="D33" s="65">
        <v>804839.606</v>
      </c>
      <c r="E33" s="65">
        <v>766559.01285</v>
      </c>
      <c r="F33" s="58">
        <f t="shared" si="0"/>
        <v>-4.756300865988933</v>
      </c>
    </row>
    <row r="34" spans="1:6" ht="15.75">
      <c r="A34" s="51">
        <v>28</v>
      </c>
      <c r="B34" s="89" t="s">
        <v>82</v>
      </c>
      <c r="C34" s="64">
        <v>1871961.463</v>
      </c>
      <c r="D34" s="57">
        <v>730566.514</v>
      </c>
      <c r="E34" s="57">
        <v>617645.5721370141</v>
      </c>
      <c r="F34" s="58">
        <f t="shared" si="0"/>
        <v>-15.456627110476333</v>
      </c>
    </row>
    <row r="35" spans="1:6" ht="15.75">
      <c r="A35" s="51">
        <v>29</v>
      </c>
      <c r="B35" s="89" t="s">
        <v>43</v>
      </c>
      <c r="C35" s="96">
        <f>C36-SUM(C7:C34)</f>
        <v>225390521.16199994</v>
      </c>
      <c r="D35" s="96">
        <v>104902773.43900003</v>
      </c>
      <c r="E35" s="118">
        <v>148058744.64176056</v>
      </c>
      <c r="F35" s="58">
        <f t="shared" si="0"/>
        <v>41.139018338590745</v>
      </c>
    </row>
    <row r="36" spans="1:6" s="61" customFormat="1" ht="15.75">
      <c r="A36" s="59"/>
      <c r="B36" s="94" t="s">
        <v>44</v>
      </c>
      <c r="C36" s="90">
        <v>781145960.975</v>
      </c>
      <c r="D36" s="119">
        <v>355464439.2299</v>
      </c>
      <c r="E36" s="119">
        <v>557211171.8588616</v>
      </c>
      <c r="F36" s="60">
        <f t="shared" si="0"/>
        <v>56.75581306136786</v>
      </c>
    </row>
    <row r="37" spans="1:6" ht="15.75">
      <c r="A37" s="45"/>
      <c r="D37" s="62"/>
      <c r="E37" s="63"/>
      <c r="F37" s="45"/>
    </row>
  </sheetData>
  <sheetProtection/>
  <mergeCells count="2">
    <mergeCell ref="A1:F1"/>
    <mergeCell ref="A2:F2"/>
  </mergeCells>
  <printOptions/>
  <pageMargins left="0.7" right="0.7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4.8515625" style="159" bestFit="1" customWidth="1"/>
    <col min="2" max="2" width="17.140625" style="159" customWidth="1"/>
    <col min="3" max="4" width="22.7109375" style="159" bestFit="1" customWidth="1"/>
    <col min="5" max="5" width="13.57421875" style="159" bestFit="1" customWidth="1"/>
    <col min="6" max="16384" width="9.140625" style="159" customWidth="1"/>
  </cols>
  <sheetData>
    <row r="1" spans="2:5" ht="18.75">
      <c r="B1" s="160" t="s">
        <v>84</v>
      </c>
      <c r="C1" s="160"/>
      <c r="D1" s="160"/>
      <c r="E1" s="160"/>
    </row>
    <row r="2" spans="2:5" ht="15.75">
      <c r="B2" s="146" t="s">
        <v>123</v>
      </c>
      <c r="C2" s="146"/>
      <c r="D2" s="146"/>
      <c r="E2" s="146"/>
    </row>
    <row r="3" spans="2:5" ht="15.75">
      <c r="B3" s="161" t="s">
        <v>85</v>
      </c>
      <c r="C3" s="162"/>
      <c r="D3" s="162"/>
      <c r="E3" s="19" t="s">
        <v>46</v>
      </c>
    </row>
    <row r="4" spans="1:5" ht="15.75">
      <c r="A4" s="163" t="s">
        <v>111</v>
      </c>
      <c r="B4" s="164" t="s">
        <v>108</v>
      </c>
      <c r="C4" s="37" t="s">
        <v>3</v>
      </c>
      <c r="D4" s="37" t="s">
        <v>116</v>
      </c>
      <c r="E4" s="165" t="s">
        <v>86</v>
      </c>
    </row>
    <row r="5" spans="1:5" ht="15.75">
      <c r="A5" s="43"/>
      <c r="B5" s="166"/>
      <c r="C5" s="39" t="s">
        <v>127</v>
      </c>
      <c r="D5" s="39" t="s">
        <v>127</v>
      </c>
      <c r="E5" s="167"/>
    </row>
    <row r="6" spans="1:5" ht="15.75">
      <c r="A6" s="42">
        <v>1</v>
      </c>
      <c r="B6" s="194" t="s">
        <v>87</v>
      </c>
      <c r="C6" s="168">
        <v>20.599359572</v>
      </c>
      <c r="D6" s="169">
        <v>24.1925755928933</v>
      </c>
      <c r="E6" s="170">
        <f>+D6/C6*100-100</f>
        <v>17.44333850930701</v>
      </c>
    </row>
    <row r="7" spans="1:5" ht="15.75">
      <c r="A7" s="42">
        <v>2</v>
      </c>
      <c r="B7" s="194" t="s">
        <v>88</v>
      </c>
      <c r="C7" s="171">
        <v>5.145844281</v>
      </c>
      <c r="D7" s="172">
        <v>5.3839205457225</v>
      </c>
      <c r="E7" s="173">
        <f aca="true" t="shared" si="0" ref="E7:E20">+D7/C7*100-100</f>
        <v>4.626573439105968</v>
      </c>
    </row>
    <row r="8" spans="1:5" ht="15.75">
      <c r="A8" s="42">
        <v>3</v>
      </c>
      <c r="B8" s="194" t="s">
        <v>96</v>
      </c>
      <c r="C8" s="171">
        <v>0.76375532</v>
      </c>
      <c r="D8" s="172">
        <v>1.9699892677813</v>
      </c>
      <c r="E8" s="173">
        <f t="shared" si="0"/>
        <v>157.9346049964405</v>
      </c>
    </row>
    <row r="9" spans="1:5" ht="15.75">
      <c r="A9" s="42">
        <v>4</v>
      </c>
      <c r="B9" s="194" t="s">
        <v>89</v>
      </c>
      <c r="C9" s="171">
        <v>1.781762725</v>
      </c>
      <c r="D9" s="172">
        <v>1.8088733848499998</v>
      </c>
      <c r="E9" s="173">
        <f t="shared" si="0"/>
        <v>1.5215639809728003</v>
      </c>
    </row>
    <row r="10" spans="1:5" ht="15.75">
      <c r="A10" s="42">
        <v>5</v>
      </c>
      <c r="B10" s="194" t="s">
        <v>90</v>
      </c>
      <c r="C10" s="171">
        <v>1.789921468</v>
      </c>
      <c r="D10" s="172">
        <v>1.541378895692881</v>
      </c>
      <c r="E10" s="173">
        <f t="shared" si="0"/>
        <v>-13.885669106188914</v>
      </c>
    </row>
    <row r="11" spans="1:5" ht="15.75">
      <c r="A11" s="42">
        <v>6</v>
      </c>
      <c r="B11" s="194" t="s">
        <v>94</v>
      </c>
      <c r="C11" s="171">
        <v>1.374654712</v>
      </c>
      <c r="D11" s="172">
        <v>1.02765217915</v>
      </c>
      <c r="E11" s="173">
        <f t="shared" si="0"/>
        <v>-25.242886800652826</v>
      </c>
    </row>
    <row r="12" spans="1:5" ht="15.75">
      <c r="A12" s="42">
        <v>7</v>
      </c>
      <c r="B12" s="194" t="s">
        <v>92</v>
      </c>
      <c r="C12" s="171">
        <v>0.742496354</v>
      </c>
      <c r="D12" s="172">
        <v>0.698582452875</v>
      </c>
      <c r="E12" s="173">
        <f t="shared" si="0"/>
        <v>-5.914359159937376</v>
      </c>
    </row>
    <row r="13" spans="1:5" ht="15.75">
      <c r="A13" s="42">
        <v>8</v>
      </c>
      <c r="B13" s="194" t="s">
        <v>93</v>
      </c>
      <c r="C13" s="171">
        <v>0.626808085</v>
      </c>
      <c r="D13" s="172">
        <v>0.63530404</v>
      </c>
      <c r="E13" s="173">
        <f t="shared" si="0"/>
        <v>1.3554316230621026</v>
      </c>
    </row>
    <row r="14" spans="1:5" ht="15.75">
      <c r="A14" s="42">
        <v>9</v>
      </c>
      <c r="B14" s="194" t="s">
        <v>98</v>
      </c>
      <c r="C14" s="171">
        <v>0.472790446</v>
      </c>
      <c r="D14" s="172">
        <v>0.6097977078469</v>
      </c>
      <c r="E14" s="173">
        <f t="shared" si="0"/>
        <v>28.978432835527315</v>
      </c>
    </row>
    <row r="15" spans="1:5" ht="15.75">
      <c r="A15" s="42">
        <v>10</v>
      </c>
      <c r="B15" s="194" t="s">
        <v>91</v>
      </c>
      <c r="C15" s="171">
        <v>0.603112327</v>
      </c>
      <c r="D15" s="172">
        <v>0.599795824144702</v>
      </c>
      <c r="E15" s="173">
        <f t="shared" si="0"/>
        <v>-0.5498980383629117</v>
      </c>
    </row>
    <row r="16" spans="1:5" ht="15.75">
      <c r="A16" s="42">
        <v>11</v>
      </c>
      <c r="B16" s="194" t="s">
        <v>95</v>
      </c>
      <c r="C16" s="171">
        <v>0.533231071</v>
      </c>
      <c r="D16" s="172">
        <v>0.50671680734375</v>
      </c>
      <c r="E16" s="173">
        <f t="shared" si="0"/>
        <v>-4.972377848598768</v>
      </c>
    </row>
    <row r="17" spans="1:5" ht="15.75">
      <c r="A17" s="42">
        <v>12</v>
      </c>
      <c r="B17" s="194" t="s">
        <v>99</v>
      </c>
      <c r="C17" s="171">
        <v>0.320284082</v>
      </c>
      <c r="D17" s="172">
        <v>0.3754519225367399</v>
      </c>
      <c r="E17" s="173">
        <f t="shared" si="0"/>
        <v>17.224658869165992</v>
      </c>
    </row>
    <row r="18" spans="1:5" ht="15.75">
      <c r="A18" s="42">
        <v>13</v>
      </c>
      <c r="B18" s="194" t="s">
        <v>97</v>
      </c>
      <c r="C18" s="171">
        <v>0.326715026</v>
      </c>
      <c r="D18" s="172">
        <v>0.254399430125</v>
      </c>
      <c r="E18" s="173">
        <f t="shared" si="0"/>
        <v>-22.134150596122268</v>
      </c>
    </row>
    <row r="19" spans="1:5" ht="15.75">
      <c r="A19" s="42">
        <v>14</v>
      </c>
      <c r="B19" s="194" t="s">
        <v>112</v>
      </c>
      <c r="C19" s="171">
        <v>0.173726894</v>
      </c>
      <c r="D19" s="172">
        <v>0.20031747331</v>
      </c>
      <c r="E19" s="173">
        <f t="shared" si="0"/>
        <v>15.305965989353382</v>
      </c>
    </row>
    <row r="20" spans="1:5" ht="15.75">
      <c r="A20" s="42">
        <v>15</v>
      </c>
      <c r="B20" s="174" t="s">
        <v>43</v>
      </c>
      <c r="C20" s="175">
        <f>C21-SUM(C6:C19)</f>
        <v>2.7555376370000033</v>
      </c>
      <c r="D20" s="176">
        <f>D21-SUM(D6:D19)</f>
        <v>2.415244475727924</v>
      </c>
      <c r="E20" s="173">
        <f t="shared" si="0"/>
        <v>-12.349428899202465</v>
      </c>
    </row>
    <row r="21" spans="1:5" ht="15.75">
      <c r="A21" s="177"/>
      <c r="B21" s="178" t="s">
        <v>47</v>
      </c>
      <c r="C21" s="179">
        <v>38.01</v>
      </c>
      <c r="D21" s="180">
        <v>42.22</v>
      </c>
      <c r="E21" s="181">
        <f>D21/C21*100-100</f>
        <v>11.07603262299395</v>
      </c>
    </row>
    <row r="22" spans="3:5" ht="15.75">
      <c r="C22" s="182"/>
      <c r="D22" s="182"/>
      <c r="E22" s="183"/>
    </row>
    <row r="23" spans="2:5" ht="15.75">
      <c r="B23" s="161" t="s">
        <v>100</v>
      </c>
      <c r="C23" s="184"/>
      <c r="D23" s="184"/>
      <c r="E23" s="19" t="s">
        <v>46</v>
      </c>
    </row>
    <row r="24" spans="1:5" ht="15.75">
      <c r="A24" s="163" t="s">
        <v>111</v>
      </c>
      <c r="B24" s="164" t="s">
        <v>108</v>
      </c>
      <c r="C24" s="37" t="s">
        <v>3</v>
      </c>
      <c r="D24" s="37" t="s">
        <v>116</v>
      </c>
      <c r="E24" s="185" t="s">
        <v>86</v>
      </c>
    </row>
    <row r="25" spans="1:5" ht="15.75">
      <c r="A25" s="43"/>
      <c r="B25" s="166"/>
      <c r="C25" s="39" t="s">
        <v>127</v>
      </c>
      <c r="D25" s="39" t="s">
        <v>127</v>
      </c>
      <c r="E25" s="186"/>
    </row>
    <row r="26" spans="1:5" ht="15.75">
      <c r="A26" s="42">
        <v>1</v>
      </c>
      <c r="B26" s="194" t="s">
        <v>87</v>
      </c>
      <c r="C26" s="187">
        <v>208.741784284</v>
      </c>
      <c r="D26" s="188">
        <v>366.8039227999213</v>
      </c>
      <c r="E26" s="173">
        <f aca="true" t="shared" si="1" ref="E26:E40">+D26/C26*100-100</f>
        <v>75.72136985323101</v>
      </c>
    </row>
    <row r="27" spans="1:5" ht="15.75">
      <c r="A27" s="42">
        <v>2</v>
      </c>
      <c r="B27" s="194" t="s">
        <v>94</v>
      </c>
      <c r="C27" s="189">
        <v>59.007183899</v>
      </c>
      <c r="D27" s="190">
        <v>76.28447373014254</v>
      </c>
      <c r="E27" s="173">
        <f t="shared" si="1"/>
        <v>29.27997692741161</v>
      </c>
    </row>
    <row r="28" spans="1:5" ht="15.75">
      <c r="A28" s="42">
        <v>3</v>
      </c>
      <c r="B28" s="194" t="s">
        <v>101</v>
      </c>
      <c r="C28" s="189">
        <v>13.8398975509</v>
      </c>
      <c r="D28" s="190">
        <v>17.801830399021217</v>
      </c>
      <c r="E28" s="173">
        <f t="shared" si="1"/>
        <v>28.626894336104215</v>
      </c>
    </row>
    <row r="29" spans="1:5" ht="15.75">
      <c r="A29" s="42">
        <v>4</v>
      </c>
      <c r="B29" s="194" t="s">
        <v>92</v>
      </c>
      <c r="C29" s="189">
        <v>1.526513869</v>
      </c>
      <c r="D29" s="190">
        <v>7.557715600913516</v>
      </c>
      <c r="E29" s="173">
        <f t="shared" si="1"/>
        <v>395.09642554800246</v>
      </c>
    </row>
    <row r="30" spans="1:5" ht="15.75">
      <c r="A30" s="42">
        <v>5</v>
      </c>
      <c r="B30" s="194" t="s">
        <v>102</v>
      </c>
      <c r="C30" s="189">
        <v>5.337796057</v>
      </c>
      <c r="D30" s="190">
        <v>6.486189107322031</v>
      </c>
      <c r="E30" s="173">
        <f t="shared" si="1"/>
        <v>21.514367316750977</v>
      </c>
    </row>
    <row r="31" spans="1:5" ht="15.75">
      <c r="A31" s="42">
        <v>6</v>
      </c>
      <c r="B31" s="194" t="s">
        <v>104</v>
      </c>
      <c r="C31" s="189">
        <v>4.635555402</v>
      </c>
      <c r="D31" s="190">
        <v>6.162362572745078</v>
      </c>
      <c r="E31" s="173">
        <f t="shared" si="1"/>
        <v>32.936876778267845</v>
      </c>
    </row>
    <row r="32" spans="1:5" ht="15.75">
      <c r="A32" s="42">
        <v>7</v>
      </c>
      <c r="B32" s="194" t="s">
        <v>103</v>
      </c>
      <c r="C32" s="189">
        <v>4.926702802</v>
      </c>
      <c r="D32" s="190">
        <v>5.89912568636</v>
      </c>
      <c r="E32" s="173">
        <f t="shared" si="1"/>
        <v>19.737802815409182</v>
      </c>
    </row>
    <row r="33" spans="1:5" ht="15.75">
      <c r="A33" s="42">
        <v>8</v>
      </c>
      <c r="B33" s="194" t="s">
        <v>88</v>
      </c>
      <c r="C33" s="189">
        <v>4.20258734</v>
      </c>
      <c r="D33" s="190">
        <v>5.125274493432248</v>
      </c>
      <c r="E33" s="173">
        <f t="shared" si="1"/>
        <v>21.955216603118785</v>
      </c>
    </row>
    <row r="34" spans="1:5" ht="15.75">
      <c r="A34" s="42">
        <v>9</v>
      </c>
      <c r="B34" s="194" t="s">
        <v>110</v>
      </c>
      <c r="C34" s="189">
        <v>2.950774941</v>
      </c>
      <c r="D34" s="190">
        <v>4.562290357752988</v>
      </c>
      <c r="E34" s="173">
        <f t="shared" si="1"/>
        <v>54.61329477763746</v>
      </c>
    </row>
    <row r="35" spans="1:5" ht="15.75">
      <c r="A35" s="42">
        <v>10</v>
      </c>
      <c r="B35" s="194" t="s">
        <v>91</v>
      </c>
      <c r="C35" s="189">
        <v>3.289730588</v>
      </c>
      <c r="D35" s="190">
        <v>4.504848539981076</v>
      </c>
      <c r="E35" s="173">
        <f t="shared" si="1"/>
        <v>36.93670102997126</v>
      </c>
    </row>
    <row r="36" spans="1:5" ht="15.75">
      <c r="A36" s="42">
        <v>11</v>
      </c>
      <c r="B36" s="194" t="s">
        <v>105</v>
      </c>
      <c r="C36" s="189">
        <v>2.799549853</v>
      </c>
      <c r="D36" s="190">
        <v>4.406164674294685</v>
      </c>
      <c r="E36" s="173">
        <f t="shared" si="1"/>
        <v>57.38832689737728</v>
      </c>
    </row>
    <row r="37" spans="1:5" ht="15.75">
      <c r="A37" s="42">
        <v>12</v>
      </c>
      <c r="B37" s="194" t="s">
        <v>106</v>
      </c>
      <c r="C37" s="189">
        <v>3.247039592</v>
      </c>
      <c r="D37" s="190">
        <v>4.243275656962705</v>
      </c>
      <c r="E37" s="173">
        <f t="shared" si="1"/>
        <v>30.681364878248303</v>
      </c>
    </row>
    <row r="38" spans="1:5" ht="15.75">
      <c r="A38" s="42">
        <v>13</v>
      </c>
      <c r="B38" s="194" t="s">
        <v>107</v>
      </c>
      <c r="C38" s="189">
        <v>2.569138732</v>
      </c>
      <c r="D38" s="190">
        <v>3.9604426961886423</v>
      </c>
      <c r="E38" s="173">
        <f t="shared" si="1"/>
        <v>54.15448947381495</v>
      </c>
    </row>
    <row r="39" spans="1:5" ht="15.75">
      <c r="A39" s="42">
        <v>14</v>
      </c>
      <c r="B39" s="194" t="s">
        <v>95</v>
      </c>
      <c r="C39" s="189">
        <v>4.549028947</v>
      </c>
      <c r="D39" s="190">
        <v>3.76933625673</v>
      </c>
      <c r="E39" s="173">
        <f t="shared" si="1"/>
        <v>-17.139761020518293</v>
      </c>
    </row>
    <row r="40" spans="1:5" ht="15.75">
      <c r="A40" s="42">
        <v>15</v>
      </c>
      <c r="B40" s="191" t="s">
        <v>43</v>
      </c>
      <c r="C40" s="175">
        <f>C41-SUM(C26:C39)</f>
        <v>33.83671614309998</v>
      </c>
      <c r="D40" s="176">
        <f>D41-SUM(D26:D39)</f>
        <v>39.64274742823204</v>
      </c>
      <c r="E40" s="173">
        <f t="shared" si="1"/>
        <v>17.158967970111476</v>
      </c>
    </row>
    <row r="41" spans="1:5" s="193" customFormat="1" ht="15.75">
      <c r="A41" s="177"/>
      <c r="B41" s="178" t="s">
        <v>48</v>
      </c>
      <c r="C41" s="192">
        <v>355.46</v>
      </c>
      <c r="D41" s="192">
        <v>557.21</v>
      </c>
      <c r="E41" s="181">
        <f>D41/C41*100-100</f>
        <v>56.757441062285494</v>
      </c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2017-03-20T05:11:36Z</dcterms:modified>
  <cp:category/>
  <cp:version/>
  <cp:contentType/>
  <cp:contentStatus/>
</cp:coreProperties>
</file>